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20730" windowHeight="11025"/>
  </bookViews>
  <sheets>
    <sheet name="Hoja1" sheetId="1" r:id="rId1"/>
    <sheet name="Hoja2" sheetId="4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AK9" i="1" l="1"/>
  <c r="AK8" i="1"/>
  <c r="K7" i="1" l="1"/>
  <c r="J3" i="1" l="1"/>
  <c r="K12" i="1"/>
  <c r="K8" i="1"/>
  <c r="K5" i="1"/>
  <c r="I12" i="1" l="1"/>
  <c r="H12" i="1"/>
  <c r="I5" i="1"/>
  <c r="H5" i="1"/>
  <c r="J5" i="1"/>
  <c r="E7" i="1"/>
  <c r="D7" i="1"/>
  <c r="H7" i="1" s="1"/>
  <c r="K10" i="1"/>
  <c r="K9" i="1"/>
  <c r="I10" i="1" l="1"/>
  <c r="H10" i="1"/>
  <c r="I8" i="1"/>
  <c r="H9" i="1"/>
  <c r="I9" i="1"/>
  <c r="H8" i="1"/>
  <c r="I7" i="1"/>
  <c r="AK17" i="1" l="1"/>
  <c r="AK16" i="1"/>
  <c r="AK11" i="1"/>
  <c r="AK14" i="1"/>
  <c r="AK13" i="1"/>
  <c r="AK12" i="1"/>
  <c r="AK6" i="1"/>
  <c r="AK5" i="1"/>
  <c r="AK7" i="1"/>
  <c r="AK4" i="1"/>
  <c r="AK18" i="1" l="1"/>
</calcChain>
</file>

<file path=xl/sharedStrings.xml><?xml version="1.0" encoding="utf-8"?>
<sst xmlns="http://schemas.openxmlformats.org/spreadsheetml/2006/main" count="128" uniqueCount="101">
  <si>
    <t>C</t>
  </si>
  <si>
    <t>A</t>
  </si>
  <si>
    <t>B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</si>
  <si>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</si>
  <si>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</si>
  <si>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</si>
  <si>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</si>
  <si>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</si>
  <si>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</si>
  <si>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</si>
  <si>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</si>
  <si>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</si>
  <si>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</si>
  <si>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</si>
  <si>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</si>
  <si>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</si>
  <si>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</si>
  <si>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</si>
  <si>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</si>
  <si>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</si>
  <si>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Fila</t>
  </si>
  <si>
    <t>Cuenta Total</t>
  </si>
  <si>
    <t>10x8</t>
  </si>
  <si>
    <t>12x10</t>
  </si>
  <si>
    <t>16x10</t>
  </si>
  <si>
    <t>15x12</t>
  </si>
  <si>
    <t>16x15</t>
  </si>
  <si>
    <t>20x20</t>
  </si>
  <si>
    <t>20x15</t>
  </si>
  <si>
    <t>20x16</t>
  </si>
  <si>
    <t>Columna</t>
  </si>
  <si>
    <t>20x18</t>
  </si>
  <si>
    <t>TEJON</t>
  </si>
  <si>
    <t>ARMADILLO</t>
  </si>
  <si>
    <t>MARMOTA</t>
  </si>
  <si>
    <t>CARRO</t>
  </si>
  <si>
    <t>UNIDADES</t>
  </si>
  <si>
    <t>CANTIDAD</t>
  </si>
  <si>
    <t>TOTAL</t>
  </si>
  <si>
    <t>TOTAL EJERCITO</t>
  </si>
  <si>
    <t>LANZA GLOBOS</t>
  </si>
  <si>
    <t>CAMUFLADOS</t>
  </si>
  <si>
    <t>LANZA PINTURA</t>
  </si>
  <si>
    <t>VEHICULOS</t>
  </si>
  <si>
    <t>MEQUETREFES</t>
  </si>
  <si>
    <t>FRANCOTIRADORES</t>
  </si>
  <si>
    <t>TIRACHINAS GLOBO</t>
  </si>
  <si>
    <t>SOLDADOS</t>
  </si>
  <si>
    <t>COSTE DE EJERCITO</t>
  </si>
  <si>
    <t>ELEMENT.</t>
  </si>
  <si>
    <t>Carretera</t>
  </si>
  <si>
    <t>SI</t>
  </si>
  <si>
    <t>NO</t>
  </si>
  <si>
    <t>Fuente</t>
  </si>
  <si>
    <t>Tiovivo</t>
  </si>
  <si>
    <t>20x12</t>
  </si>
  <si>
    <t>COLUMNAS x FILAS</t>
  </si>
  <si>
    <t>Arbol Casa</t>
  </si>
  <si>
    <t>Vallas</t>
  </si>
  <si>
    <t>AR</t>
  </si>
  <si>
    <t>BA</t>
  </si>
  <si>
    <t>CA</t>
  </si>
  <si>
    <t>CO</t>
  </si>
  <si>
    <t>FU</t>
  </si>
  <si>
    <t>TV</t>
  </si>
  <si>
    <t>AC</t>
  </si>
  <si>
    <t>VA</t>
  </si>
  <si>
    <t>CT</t>
  </si>
  <si>
    <t>PI</t>
  </si>
  <si>
    <t>TO</t>
  </si>
  <si>
    <t>RU</t>
  </si>
  <si>
    <t>PA</t>
  </si>
  <si>
    <t>SE</t>
  </si>
  <si>
    <t>escenario</t>
  </si>
  <si>
    <t>mapa</t>
  </si>
  <si>
    <t>DESPLEGABLES</t>
  </si>
  <si>
    <t>MAPA</t>
  </si>
  <si>
    <t>NOMBRE</t>
  </si>
  <si>
    <t>CODIGO</t>
  </si>
  <si>
    <t>Arbol</t>
  </si>
  <si>
    <t>Banco</t>
  </si>
  <si>
    <t>Columpio</t>
  </si>
  <si>
    <t>Cabina Telefono</t>
  </si>
  <si>
    <t>Parque Arena</t>
  </si>
  <si>
    <t>Piedra</t>
  </si>
  <si>
    <t>Rueda</t>
  </si>
  <si>
    <t>Seto</t>
  </si>
  <si>
    <t>Tobogan</t>
  </si>
  <si>
    <t>Valla</t>
  </si>
  <si>
    <t>1º Elegir del desplegable de Columnas y filas, el tamaño del Escenario</t>
  </si>
  <si>
    <t>2º Poner la cantidad de Elementos (paisaje) que se desea (no demasiados)</t>
  </si>
  <si>
    <t>3º Poner "1" en el "0" que hay debajo del Escenario.</t>
  </si>
  <si>
    <t>4º Poner las letras que correspondan en el cruce de Columnas/Filas.</t>
  </si>
  <si>
    <t>5º Poner "1" en el "0" de Arbol Casa, Fuente, Tiovivo.</t>
  </si>
  <si>
    <t>7º Rellenar con la misma letra lo cuadros adyacentes formando un cuadrado de 4 casillas</t>
  </si>
  <si>
    <t>6º Poner en el mapa la letra del Arbol Casa en la casilla que indique.</t>
  </si>
  <si>
    <t>8º Realizar la misma operación con la Fuente y Tiovivo</t>
  </si>
  <si>
    <t>9º Si se quiere carretera, poner "SI" en la casilla de Carretera</t>
  </si>
  <si>
    <t>10º Colocar la letra de inicio de Carretera y del final</t>
  </si>
  <si>
    <t>12º Realizar lo mismo con las Vallas pero sin tener que salir por los bordes.</t>
  </si>
  <si>
    <t>11º Unir los extremos con la misma letra sin atravesar otros elementos y añadir hasta salir por el borde sup. e inf.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</si>
</sst>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8"/>
      <color theme="1"/>
      <name val="Algerian"/>
      <family val="5"/>
    </font>
    <font>
      <b/>
      <i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28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lgerian"/>
      <family val="5"/>
    </font>
    <font>
      <b/>
      <i/>
      <sz val="10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0" borderId="2">
      <alignment horizontal="center" vertical="center"/>
    </xf>
    <xf numFmtId="0" fontId="4" fillId="11" borderId="2">
      <alignment horizontal="center" vertical="center"/>
    </xf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22" xfId="0" applyBorder="1"/>
    <xf numFmtId="0" fontId="5" fillId="0" borderId="2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2" fillId="8" borderId="24" xfId="0" applyFont="1" applyFill="1" applyBorder="1" applyAlignment="1">
      <alignment horizontal="center" vertical="center"/>
    </xf>
    <xf numFmtId="0" fontId="12" fillId="8" borderId="28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3" fillId="4" borderId="27" xfId="1" applyFont="1" applyBorder="1" applyAlignment="1">
      <alignment horizontal="center" vertical="center"/>
    </xf>
    <xf numFmtId="0" fontId="13" fillId="4" borderId="12" xfId="1" applyFont="1" applyBorder="1" applyAlignment="1">
      <alignment horizontal="center" vertical="center"/>
    </xf>
    <xf numFmtId="0" fontId="13" fillId="4" borderId="26" xfId="1" applyFont="1" applyBorder="1" applyAlignment="1">
      <alignment horizontal="center" vertical="center"/>
    </xf>
    <xf numFmtId="0" fontId="13" fillId="6" borderId="27" xfId="3" applyFont="1" applyBorder="1" applyAlignment="1">
      <alignment horizontal="center" vertical="center"/>
    </xf>
    <xf numFmtId="0" fontId="13" fillId="6" borderId="12" xfId="3" applyFont="1" applyBorder="1" applyAlignment="1">
      <alignment horizontal="center" vertical="center"/>
    </xf>
    <xf numFmtId="0" fontId="13" fillId="6" borderId="26" xfId="3" applyFont="1" applyBorder="1" applyAlignment="1">
      <alignment horizontal="center" vertical="center"/>
    </xf>
    <xf numFmtId="0" fontId="13" fillId="5" borderId="27" xfId="2" applyFont="1" applyBorder="1" applyAlignment="1">
      <alignment horizontal="center" vertical="center"/>
    </xf>
    <xf numFmtId="0" fontId="13" fillId="5" borderId="26" xfId="2" applyFont="1" applyBorder="1" applyAlignment="1">
      <alignment horizontal="center" vertical="center"/>
    </xf>
    <xf numFmtId="0" fontId="14" fillId="9" borderId="28" xfId="4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8" fillId="0" borderId="3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0" fillId="12" borderId="24" xfId="0" applyFill="1" applyBorder="1" applyAlignment="1">
      <alignment horizontal="center" vertical="center"/>
    </xf>
    <xf numFmtId="0" fontId="0" fillId="12" borderId="33" xfId="0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0" fillId="13" borderId="32" xfId="0" applyFont="1" applyFill="1" applyBorder="1" applyAlignment="1">
      <alignment horizontal="center" vertical="center"/>
    </xf>
    <xf numFmtId="0" fontId="20" fillId="14" borderId="12" xfId="0" applyFont="1" applyFill="1" applyBorder="1" applyAlignment="1">
      <alignment horizontal="center" vertical="center"/>
    </xf>
    <xf numFmtId="0" fontId="20" fillId="15" borderId="26" xfId="0" applyFont="1" applyFill="1" applyBorder="1" applyAlignment="1">
      <alignment horizontal="center" vertical="center"/>
    </xf>
    <xf numFmtId="0" fontId="22" fillId="13" borderId="2" xfId="0" applyFont="1" applyFill="1" applyBorder="1" applyAlignment="1">
      <alignment horizontal="center" vertical="center"/>
    </xf>
    <xf numFmtId="0" fontId="22" fillId="13" borderId="3" xfId="0" applyFont="1" applyFill="1" applyBorder="1" applyAlignment="1">
      <alignment horizontal="center" vertical="center"/>
    </xf>
    <xf numFmtId="0" fontId="22" fillId="14" borderId="4" xfId="0" applyFont="1" applyFill="1" applyBorder="1" applyAlignment="1">
      <alignment horizontal="center" vertical="center"/>
    </xf>
    <xf numFmtId="0" fontId="22" fillId="14" borderId="5" xfId="0" applyFont="1" applyFill="1" applyBorder="1" applyAlignment="1">
      <alignment horizontal="center" vertical="center"/>
    </xf>
    <xf numFmtId="0" fontId="22" fillId="15" borderId="6" xfId="0" applyFont="1" applyFill="1" applyBorder="1" applyAlignment="1">
      <alignment horizontal="center" vertical="center"/>
    </xf>
    <xf numFmtId="0" fontId="22" fillId="15" borderId="7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9" fillId="10" borderId="24" xfId="0" applyFont="1" applyFill="1" applyBorder="1" applyAlignment="1">
      <alignment horizontal="center" vertical="center"/>
    </xf>
    <xf numFmtId="0" fontId="11" fillId="10" borderId="16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1" fillId="10" borderId="15" xfId="0" applyFont="1" applyFill="1" applyBorder="1" applyAlignment="1">
      <alignment horizontal="center" vertical="center"/>
    </xf>
    <xf numFmtId="0" fontId="11" fillId="10" borderId="19" xfId="0" applyFont="1" applyFill="1" applyBorder="1" applyAlignment="1">
      <alignment horizontal="center" vertical="center"/>
    </xf>
    <xf numFmtId="0" fontId="11" fillId="10" borderId="20" xfId="0" applyFont="1" applyFill="1" applyBorder="1" applyAlignment="1">
      <alignment horizontal="center" vertical="center"/>
    </xf>
    <xf numFmtId="0" fontId="11" fillId="10" borderId="18" xfId="0" applyFont="1" applyFill="1" applyBorder="1" applyAlignment="1">
      <alignment horizontal="center" vertical="center"/>
    </xf>
    <xf numFmtId="0" fontId="1" fillId="12" borderId="29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6" fillId="12" borderId="17" xfId="0" applyFont="1" applyFill="1" applyBorder="1" applyAlignment="1">
      <alignment horizontal="center" vertical="center"/>
    </xf>
    <xf numFmtId="0" fontId="6" fillId="12" borderId="20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6" fillId="12" borderId="14" xfId="0" applyFont="1" applyFill="1" applyBorder="1" applyAlignment="1">
      <alignment horizontal="center" vertical="center"/>
    </xf>
    <xf numFmtId="0" fontId="6" fillId="12" borderId="16" xfId="0" applyFont="1" applyFill="1" applyBorder="1" applyAlignment="1">
      <alignment horizontal="center" vertical="center"/>
    </xf>
    <xf numFmtId="0" fontId="6" fillId="12" borderId="19" xfId="0" applyFont="1" applyFill="1" applyBorder="1" applyAlignment="1">
      <alignment horizontal="center" vertical="center"/>
    </xf>
    <xf numFmtId="0" fontId="20" fillId="17" borderId="30" xfId="0" applyFont="1" applyFill="1" applyBorder="1" applyAlignment="1">
      <alignment horizontal="center" vertical="center"/>
    </xf>
    <xf numFmtId="0" fontId="20" fillId="17" borderId="3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1" fillId="17" borderId="2" xfId="0" applyFont="1" applyFill="1" applyBorder="1" applyAlignment="1">
      <alignment horizontal="center" vertical="center"/>
    </xf>
    <xf numFmtId="0" fontId="21" fillId="17" borderId="6" xfId="0" applyFont="1" applyFill="1" applyBorder="1" applyAlignment="1">
      <alignment horizontal="center" vertical="center"/>
    </xf>
    <xf numFmtId="0" fontId="21" fillId="17" borderId="3" xfId="0" applyFont="1" applyFill="1" applyBorder="1" applyAlignment="1">
      <alignment horizontal="center" vertical="center"/>
    </xf>
    <xf numFmtId="0" fontId="21" fillId="17" borderId="7" xfId="0" applyFont="1" applyFill="1" applyBorder="1" applyAlignment="1">
      <alignment horizontal="center" vertical="center"/>
    </xf>
    <xf numFmtId="0" fontId="14" fillId="9" borderId="24" xfId="4" applyFont="1" applyFill="1" applyBorder="1" applyAlignment="1">
      <alignment horizontal="center" vertical="center"/>
    </xf>
    <xf numFmtId="0" fontId="14" fillId="9" borderId="25" xfId="4" applyFont="1" applyFill="1" applyBorder="1" applyAlignment="1">
      <alignment horizontal="center" vertical="center"/>
    </xf>
    <xf numFmtId="0" fontId="9" fillId="12" borderId="30" xfId="0" applyFont="1" applyFill="1" applyBorder="1" applyAlignment="1">
      <alignment horizontal="center" vertical="center" wrapText="1"/>
    </xf>
    <xf numFmtId="0" fontId="9" fillId="12" borderId="31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12" borderId="23" xfId="0" applyFont="1" applyFill="1" applyBorder="1" applyAlignment="1">
      <alignment horizontal="center" vertical="center"/>
    </xf>
    <xf numFmtId="0" fontId="6" fillId="12" borderId="21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0" fillId="16" borderId="30" xfId="0" applyFont="1" applyFill="1" applyBorder="1" applyAlignment="1">
      <alignment horizontal="center" vertical="center"/>
    </xf>
    <xf numFmtId="0" fontId="20" fillId="16" borderId="31" xfId="0" applyFont="1" applyFill="1" applyBorder="1" applyAlignment="1">
      <alignment horizontal="center" vertical="center"/>
    </xf>
    <xf numFmtId="0" fontId="21" fillId="16" borderId="2" xfId="0" applyFont="1" applyFill="1" applyBorder="1" applyAlignment="1">
      <alignment horizontal="center" vertical="center"/>
    </xf>
    <xf numFmtId="0" fontId="21" fillId="16" borderId="6" xfId="0" applyFont="1" applyFill="1" applyBorder="1" applyAlignment="1">
      <alignment horizontal="center" vertical="center"/>
    </xf>
    <xf numFmtId="0" fontId="21" fillId="16" borderId="3" xfId="0" applyFont="1" applyFill="1" applyBorder="1" applyAlignment="1">
      <alignment horizontal="center" vertical="center"/>
    </xf>
    <xf numFmtId="0" fontId="21" fillId="16" borderId="7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</cellXfs>
  <cellStyles count="7">
    <cellStyle name="40% - Accent1" xfId="1" builtinId="31"/>
    <cellStyle name="40% - Accent3" xfId="2" builtinId="39"/>
    <cellStyle name="40% - Accent4" xfId="3" builtinId="43"/>
    <cellStyle name="40% - Accent6" xfId="4" builtinId="51"/>
    <cellStyle name="Estilo 1" xfId="5"/>
    <cellStyle name="Estilo 2" xfId="6"/>
    <cellStyle name="Normal" xfId="0" builtinId="0"/>
  </cellStyles>
  <dxfs count="54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0.499984740745262"/>
        </patternFill>
      </fill>
    </dxf>
    <dxf>
      <fill>
        <patternFill patternType="solid">
          <fgColor auto="1"/>
          <bgColor theme="1" tint="0.24994659260841701"/>
        </patternFill>
      </fill>
    </dxf>
    <dxf>
      <fill>
        <patternFill>
          <bgColor rgb="FF00B050"/>
        </patternFill>
      </fill>
    </dxf>
    <dxf>
      <fill>
        <patternFill>
          <bgColor rgb="FF7030A0"/>
        </patternFill>
      </fill>
    </dxf>
    <dxf>
      <fill>
        <patternFill>
          <bgColor rgb="FF0070C0"/>
        </patternFill>
      </fill>
    </dxf>
    <dxf>
      <fill>
        <patternFill>
          <bgColor theme="9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6" tint="-0.499984740745262"/>
        </patternFill>
      </fill>
    </dxf>
    <dxf>
      <fill>
        <patternFill>
          <bgColor theme="5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2"/>
  <sheetViews>
    <sheetView tabSelected="1" topLeftCell="D1" zoomScale="90" zoomScaleNormal="90" workbookViewId="0">
      <selection activeCell="G12" sqref="G12:G13"/>
    </sheetView>
  </sheetViews>
  <sheetFormatPr defaultColWidth="11.42578125" defaultRowHeight="15" x14ac:dyDescent="0.25"/>
  <cols>
    <col min="1" max="2" width="8.7109375" customWidth="1"/>
    <col min="3" max="3" width="15.7109375" customWidth="1"/>
    <col min="4" max="11" width="9.7109375" style="1" customWidth="1"/>
    <col min="12" max="33" width="3.7109375" style="1" customWidth="1"/>
    <col min="34" max="34" width="3.7109375" customWidth="1"/>
    <col min="35" max="35" width="17.7109375" customWidth="1"/>
  </cols>
  <sheetData>
    <row r="1" spans="1:49" ht="20.100000000000001" customHeight="1" thickBot="1" x14ac:dyDescent="0.3">
      <c r="A1" s="73" t="s">
        <v>75</v>
      </c>
      <c r="B1" s="74"/>
      <c r="C1" s="75"/>
      <c r="D1" s="76" t="s">
        <v>73</v>
      </c>
      <c r="E1" s="74"/>
      <c r="F1" s="74"/>
      <c r="G1" s="74"/>
      <c r="H1" s="74"/>
      <c r="I1" s="74"/>
      <c r="J1" s="74"/>
      <c r="K1" s="75"/>
      <c r="N1" s="76" t="s">
        <v>74</v>
      </c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5"/>
      <c r="AI1" s="76" t="s">
        <v>48</v>
      </c>
      <c r="AJ1" s="74"/>
      <c r="AK1" s="75"/>
      <c r="AW1" s="9"/>
    </row>
    <row r="2" spans="1:49" ht="20.100000000000001" customHeight="1" thickBot="1" x14ac:dyDescent="0.3">
      <c r="A2" s="40" t="s">
        <v>76</v>
      </c>
      <c r="B2" s="41" t="s">
        <v>78</v>
      </c>
      <c r="C2" s="42" t="s">
        <v>77</v>
      </c>
      <c r="D2" s="77"/>
      <c r="E2" s="77"/>
      <c r="F2" s="77"/>
      <c r="G2" s="77"/>
      <c r="H2" s="77"/>
      <c r="I2" s="77"/>
      <c r="J2" s="77"/>
      <c r="K2" s="78"/>
      <c r="N2" s="79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8"/>
      <c r="AI2" s="79"/>
      <c r="AJ2" s="77"/>
      <c r="AK2" s="78"/>
      <c r="AW2" s="8"/>
    </row>
    <row r="3" spans="1:49" ht="20.100000000000001" customHeight="1" thickBot="1" x14ac:dyDescent="0.3">
      <c r="A3" s="43"/>
      <c r="B3" s="44" t="s">
        <v>65</v>
      </c>
      <c r="C3" s="45" t="s">
        <v>57</v>
      </c>
      <c r="D3" s="93" t="s">
        <v>56</v>
      </c>
      <c r="E3" s="88"/>
      <c r="F3" s="88" t="s">
        <v>49</v>
      </c>
      <c r="G3" s="90">
        <v>0</v>
      </c>
      <c r="H3" s="91" t="s">
        <v>30</v>
      </c>
      <c r="I3" s="110" t="s">
        <v>20</v>
      </c>
      <c r="J3" s="80" t="str">
        <f ca="1">IF(G3&lt;&gt;1,"",RANDBETWEEN(1,14))</f>
        <v/>
      </c>
      <c r="K3" s="104" t="s">
        <v>21</v>
      </c>
      <c r="L3" s="5"/>
      <c r="N3" s="60" t="s">
        <v>1</v>
      </c>
      <c r="O3" s="60" t="s">
        <v>2</v>
      </c>
      <c r="P3" s="60" t="s">
        <v>0</v>
      </c>
      <c r="Q3" s="60" t="s">
        <v>3</v>
      </c>
      <c r="R3" s="60" t="s">
        <v>4</v>
      </c>
      <c r="S3" s="60" t="s">
        <v>5</v>
      </c>
      <c r="T3" s="60" t="s">
        <v>6</v>
      </c>
      <c r="U3" s="60" t="s">
        <v>7</v>
      </c>
      <c r="V3" s="60" t="s">
        <v>8</v>
      </c>
      <c r="W3" s="60" t="s">
        <v>9</v>
      </c>
      <c r="X3" s="60" t="s">
        <v>10</v>
      </c>
      <c r="Y3" s="60" t="s">
        <v>11</v>
      </c>
      <c r="Z3" s="60" t="s">
        <v>12</v>
      </c>
      <c r="AA3" s="60" t="s">
        <v>13</v>
      </c>
      <c r="AB3" s="60" t="s">
        <v>14</v>
      </c>
      <c r="AC3" s="60" t="s">
        <v>15</v>
      </c>
      <c r="AD3" s="60" t="s">
        <v>16</v>
      </c>
      <c r="AE3" s="60" t="s">
        <v>17</v>
      </c>
      <c r="AF3" s="60" t="s">
        <v>18</v>
      </c>
      <c r="AG3" s="60" t="s">
        <v>19</v>
      </c>
      <c r="AH3" s="1"/>
      <c r="AI3" s="16" t="s">
        <v>36</v>
      </c>
      <c r="AJ3" s="16" t="s">
        <v>37</v>
      </c>
      <c r="AK3" s="17" t="s">
        <v>38</v>
      </c>
      <c r="AW3" s="8"/>
    </row>
    <row r="4" spans="1:49" ht="20.100000000000001" customHeight="1" thickBot="1" x14ac:dyDescent="0.3">
      <c r="A4" s="43" t="s">
        <v>22</v>
      </c>
      <c r="B4" s="46" t="s">
        <v>59</v>
      </c>
      <c r="C4" s="47" t="s">
        <v>79</v>
      </c>
      <c r="D4" s="94"/>
      <c r="E4" s="89"/>
      <c r="F4" s="89"/>
      <c r="G4" s="90"/>
      <c r="H4" s="92"/>
      <c r="I4" s="111"/>
      <c r="J4" s="81"/>
      <c r="K4" s="105"/>
      <c r="L4" s="4"/>
      <c r="M4" s="60">
        <v>1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I4" s="22" t="s">
        <v>44</v>
      </c>
      <c r="AJ4" s="10"/>
      <c r="AK4" s="11">
        <f>AJ4*72</f>
        <v>0</v>
      </c>
      <c r="AW4" s="8"/>
    </row>
    <row r="5" spans="1:49" ht="20.100000000000001" customHeight="1" x14ac:dyDescent="0.25">
      <c r="A5" s="43" t="s">
        <v>23</v>
      </c>
      <c r="B5" s="46" t="s">
        <v>60</v>
      </c>
      <c r="C5" s="47" t="s">
        <v>80</v>
      </c>
      <c r="D5" s="84" t="s">
        <v>27</v>
      </c>
      <c r="E5" s="85"/>
      <c r="F5" s="85">
        <v>18</v>
      </c>
      <c r="G5" s="31" t="s">
        <v>51</v>
      </c>
      <c r="H5" s="106" t="str">
        <f ca="1">IF(K5&gt;=F5,"",IF(G3&lt;&gt;1,"",CHAR(RANDBETWEEN(67,65+(D7-3)))))</f>
        <v/>
      </c>
      <c r="I5" s="108" t="str">
        <f ca="1">IF(K5&gt;=F5,"",IF(G3=1,RANDBETWEEN(1,E7),""))</f>
        <v/>
      </c>
      <c r="J5" s="121" t="str">
        <f ca="1">IF(K5&gt;=F5,"",IF(J3=1,"AR",IF(J3=2,"BA",IF(J3=3,"CO",IF(J3=4,"CT",IF(J3=5,"AR",IF(J3=6,"SE",IF(J3=7,"PA",IF(J3=8,"PI",IF(J3=9,"RU",IF(J3=10,"SE",IF(J3=11,"TO",IF(J3=12,"PI",IF(J3=13,"SE",IF(J3=14,"AR","")))))))))))))))</f>
        <v/>
      </c>
      <c r="K5" s="82">
        <f>COUNTA(N4:AG23)</f>
        <v>0</v>
      </c>
      <c r="L5" s="4"/>
      <c r="M5" s="60">
        <v>2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I5" s="23" t="s">
        <v>40</v>
      </c>
      <c r="AJ5" s="12"/>
      <c r="AK5" s="13">
        <f>AJ5*88</f>
        <v>0</v>
      </c>
      <c r="AW5" s="8"/>
    </row>
    <row r="6" spans="1:49" ht="20.100000000000001" customHeight="1" thickBot="1" x14ac:dyDescent="0.3">
      <c r="A6" s="43" t="s">
        <v>25</v>
      </c>
      <c r="B6" s="46" t="s">
        <v>61</v>
      </c>
      <c r="C6" s="47" t="s">
        <v>50</v>
      </c>
      <c r="D6" s="86"/>
      <c r="E6" s="87"/>
      <c r="F6" s="87"/>
      <c r="G6" s="31" t="s">
        <v>52</v>
      </c>
      <c r="H6" s="107"/>
      <c r="I6" s="109"/>
      <c r="J6" s="122"/>
      <c r="K6" s="83"/>
      <c r="L6" s="4"/>
      <c r="M6" s="60">
        <v>3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I6" s="23" t="s">
        <v>41</v>
      </c>
      <c r="AJ6" s="12"/>
      <c r="AK6" s="13">
        <f>AJ6*96</f>
        <v>0</v>
      </c>
      <c r="AW6" s="8"/>
    </row>
    <row r="7" spans="1:49" ht="20.100000000000001" customHeight="1" thickBot="1" x14ac:dyDescent="0.3">
      <c r="A7" s="43" t="s">
        <v>24</v>
      </c>
      <c r="B7" s="46" t="s">
        <v>62</v>
      </c>
      <c r="C7" s="47" t="s">
        <v>81</v>
      </c>
      <c r="D7" s="39">
        <f>IF(D5=0,"",MID(D5,1,2)/1)</f>
        <v>20</v>
      </c>
      <c r="E7" s="36">
        <f>IF(D5=0,"",MID(D5,4,2)/1)</f>
        <v>20</v>
      </c>
      <c r="F7" s="51" t="s">
        <v>57</v>
      </c>
      <c r="G7" s="112">
        <v>0</v>
      </c>
      <c r="H7" s="54" t="str">
        <f ca="1">IF(K7&gt;0,"",IF(G7=1,CHAR(RANDBETWEEN(69,(65+D7-5))),""))</f>
        <v/>
      </c>
      <c r="I7" s="55" t="str">
        <f ca="1">IF(K7&gt;0,"",IF(G7=1,RANDBETWEEN((E7/4),(E7/1.5)),""))</f>
        <v/>
      </c>
      <c r="J7" s="4"/>
      <c r="K7" s="38">
        <f>COUNTIF(N4:AG23,"AC")</f>
        <v>0</v>
      </c>
      <c r="L7" s="4"/>
      <c r="M7" s="60">
        <v>4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I7" s="23" t="s">
        <v>42</v>
      </c>
      <c r="AJ7" s="12"/>
      <c r="AK7" s="13">
        <f t="shared" ref="AK7" si="0">AJ7*72</f>
        <v>0</v>
      </c>
      <c r="AW7" s="8"/>
    </row>
    <row r="8" spans="1:49" ht="20.100000000000001" customHeight="1" x14ac:dyDescent="0.25">
      <c r="A8" s="43" t="s">
        <v>26</v>
      </c>
      <c r="B8" s="46" t="s">
        <v>67</v>
      </c>
      <c r="C8" s="47" t="s">
        <v>82</v>
      </c>
      <c r="E8" s="33"/>
      <c r="F8" s="52" t="s">
        <v>53</v>
      </c>
      <c r="G8" s="90"/>
      <c r="H8" s="56" t="str">
        <f ca="1">IF(K8&gt;1,"",IF(G7=1,IF(K7=4,CHAR(RANDBETWEEN(69,(65+D7-5))),""),""))</f>
        <v/>
      </c>
      <c r="I8" s="57" t="str">
        <f ca="1">IF(K8&gt;1,"",IF(G7=1,IF(K7=4,RANDBETWEEN((E7/4),(E7/1.5)),""),""))</f>
        <v/>
      </c>
      <c r="J8" s="4"/>
      <c r="K8" s="34">
        <f>COUNTIF(N4:AG23,"FU")</f>
        <v>0</v>
      </c>
      <c r="L8" s="4"/>
      <c r="M8" s="60">
        <v>5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I8" s="23" t="s">
        <v>45</v>
      </c>
      <c r="AJ8" s="12"/>
      <c r="AK8" s="13">
        <f>AJ8*56</f>
        <v>0</v>
      </c>
      <c r="AW8" s="8"/>
    </row>
    <row r="9" spans="1:49" ht="20.100000000000001" customHeight="1" thickBot="1" x14ac:dyDescent="0.3">
      <c r="A9" s="43" t="s">
        <v>55</v>
      </c>
      <c r="B9" s="46" t="s">
        <v>63</v>
      </c>
      <c r="C9" s="47" t="s">
        <v>53</v>
      </c>
      <c r="E9" s="33"/>
      <c r="F9" s="53" t="s">
        <v>54</v>
      </c>
      <c r="G9" s="113"/>
      <c r="H9" s="58" t="str">
        <f ca="1">IF(K9&gt;1,"",IF(G7=1,IF(K8=4,CHAR(RANDBETWEEN(69,(65+D7-5))),""),""))</f>
        <v/>
      </c>
      <c r="I9" s="59" t="str">
        <f ca="1">IF(K9&gt;1,"",IF(G7=1,IF(K8=4,RANDBETWEEN((E7/4),(E7/1.5)),""),""))</f>
        <v/>
      </c>
      <c r="J9" s="4"/>
      <c r="K9" s="37">
        <f>COUNTIF(N4:AG23,"TV")</f>
        <v>0</v>
      </c>
      <c r="L9" s="4"/>
      <c r="M9" s="60">
        <v>6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I9" s="24" t="s">
        <v>46</v>
      </c>
      <c r="AJ9" s="14"/>
      <c r="AK9" s="15">
        <f>AJ9*60</f>
        <v>0</v>
      </c>
      <c r="AW9" s="8"/>
    </row>
    <row r="10" spans="1:49" ht="20.100000000000001" customHeight="1" thickBot="1" x14ac:dyDescent="0.3">
      <c r="A10" s="43" t="s">
        <v>28</v>
      </c>
      <c r="B10" s="46" t="s">
        <v>71</v>
      </c>
      <c r="C10" s="47" t="s">
        <v>83</v>
      </c>
      <c r="F10" s="115" t="s">
        <v>50</v>
      </c>
      <c r="G10" s="97" t="s">
        <v>52</v>
      </c>
      <c r="H10" s="117" t="str">
        <f ca="1">IF(K10&gt;=3,"",IF(G10="NO","",CHAR(RANDBETWEEN(68,65+D7-3))))</f>
        <v/>
      </c>
      <c r="I10" s="119" t="str">
        <f ca="1">IF(K10&gt;=3,"",IF(G10="NO","",RANDBETWEEN(1,E7)))</f>
        <v/>
      </c>
      <c r="J10" s="114"/>
      <c r="K10" s="82">
        <f>COUNTIF(N4:AG23,"CA")</f>
        <v>0</v>
      </c>
      <c r="L10" s="4"/>
      <c r="M10" s="60">
        <v>7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I10" s="18" t="s">
        <v>43</v>
      </c>
      <c r="AJ10" s="18" t="s">
        <v>37</v>
      </c>
      <c r="AK10" s="19" t="s">
        <v>38</v>
      </c>
      <c r="AW10" s="8"/>
    </row>
    <row r="11" spans="1:49" ht="20.100000000000001" customHeight="1" thickBot="1" x14ac:dyDescent="0.3">
      <c r="A11" s="43" t="s">
        <v>29</v>
      </c>
      <c r="B11" s="46" t="s">
        <v>68</v>
      </c>
      <c r="C11" s="47" t="s">
        <v>84</v>
      </c>
      <c r="F11" s="116"/>
      <c r="G11" s="86"/>
      <c r="H11" s="118"/>
      <c r="I11" s="120"/>
      <c r="J11" s="114"/>
      <c r="K11" s="83"/>
      <c r="L11" s="4"/>
      <c r="M11" s="60">
        <v>8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I11" s="25" t="s">
        <v>32</v>
      </c>
      <c r="AJ11" s="10"/>
      <c r="AK11" s="11">
        <f>AJ11*80</f>
        <v>0</v>
      </c>
      <c r="AW11" s="8"/>
    </row>
    <row r="12" spans="1:49" ht="20.100000000000001" customHeight="1" x14ac:dyDescent="0.25">
      <c r="A12" s="43" t="s">
        <v>31</v>
      </c>
      <c r="B12" s="46" t="s">
        <v>70</v>
      </c>
      <c r="C12" s="47" t="s">
        <v>85</v>
      </c>
      <c r="D12" s="6"/>
      <c r="E12" s="6"/>
      <c r="F12" s="95" t="s">
        <v>58</v>
      </c>
      <c r="G12" s="97" t="s">
        <v>52</v>
      </c>
      <c r="H12" s="98" t="str">
        <f ca="1">IF(K12&gt;=3,"",IF(G12="NO","",CHAR(RANDBETWEEN(68,65+D7-3))))</f>
        <v/>
      </c>
      <c r="I12" s="100" t="str">
        <f ca="1">IF(K12&gt;=3,"",IF(G12="NO","",RANDBETWEEN(1,E7)))</f>
        <v/>
      </c>
      <c r="J12" s="4"/>
      <c r="K12" s="82">
        <f>COUNTIF(N4:AG23,"VA")</f>
        <v>0</v>
      </c>
      <c r="L12" s="4"/>
      <c r="M12" s="60">
        <v>9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I12" s="26" t="s">
        <v>33</v>
      </c>
      <c r="AJ12" s="12"/>
      <c r="AK12" s="13">
        <f>AJ12*60</f>
        <v>0</v>
      </c>
      <c r="AW12" s="8"/>
    </row>
    <row r="13" spans="1:49" ht="20.100000000000001" customHeight="1" thickBot="1" x14ac:dyDescent="0.3">
      <c r="A13" s="48" t="s">
        <v>27</v>
      </c>
      <c r="B13" s="46" t="s">
        <v>72</v>
      </c>
      <c r="C13" s="47" t="s">
        <v>86</v>
      </c>
      <c r="D13" s="35"/>
      <c r="E13" s="35"/>
      <c r="F13" s="96"/>
      <c r="G13" s="86"/>
      <c r="H13" s="99"/>
      <c r="I13" s="101"/>
      <c r="J13" s="4"/>
      <c r="K13" s="83"/>
      <c r="L13" s="4"/>
      <c r="M13" s="60">
        <v>10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I13" s="26" t="s">
        <v>34</v>
      </c>
      <c r="AJ13" s="12"/>
      <c r="AK13" s="13">
        <f>AJ13*95</f>
        <v>0</v>
      </c>
      <c r="AW13" s="8"/>
    </row>
    <row r="14" spans="1:49" ht="20.100000000000001" customHeight="1" thickBot="1" x14ac:dyDescent="0.3">
      <c r="B14" s="46" t="s">
        <v>69</v>
      </c>
      <c r="C14" s="47" t="s">
        <v>87</v>
      </c>
      <c r="D14" s="35"/>
      <c r="E14" s="35"/>
      <c r="F14" s="35"/>
      <c r="G14" s="35"/>
      <c r="H14" s="35"/>
      <c r="I14" s="35"/>
      <c r="J14" s="4"/>
      <c r="L14" s="4"/>
      <c r="M14" s="60">
        <v>11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I14" s="27" t="s">
        <v>35</v>
      </c>
      <c r="AJ14" s="14"/>
      <c r="AK14" s="15">
        <f>AJ14*40</f>
        <v>0</v>
      </c>
      <c r="AW14" s="8"/>
    </row>
    <row r="15" spans="1:49" ht="20.100000000000001" customHeight="1" thickBot="1" x14ac:dyDescent="0.3">
      <c r="A15" s="2"/>
      <c r="B15" s="46" t="s">
        <v>64</v>
      </c>
      <c r="C15" s="47" t="s">
        <v>54</v>
      </c>
      <c r="L15" s="4"/>
      <c r="M15" s="60">
        <v>12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I15" s="20" t="s">
        <v>47</v>
      </c>
      <c r="AJ15" s="20" t="s">
        <v>37</v>
      </c>
      <c r="AK15" s="21" t="s">
        <v>38</v>
      </c>
      <c r="AW15" s="8"/>
    </row>
    <row r="16" spans="1:49" ht="20.100000000000001" customHeight="1" thickBot="1" x14ac:dyDescent="0.3">
      <c r="A16" s="2"/>
      <c r="B16" s="46" t="s">
        <v>66</v>
      </c>
      <c r="C16" s="47" t="s">
        <v>88</v>
      </c>
      <c r="L16" s="4"/>
      <c r="M16" s="60">
        <v>13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I16" s="28" t="s">
        <v>42</v>
      </c>
      <c r="AJ16" s="10"/>
      <c r="AK16" s="11">
        <f>IF(AI16="MEQUETREFES",AJ16*18,IF(AI16="LANZA GLOBOS",AJ16*22,IF(AI16="CAMUFLADOS",AJ16*24,IF(AI16="LANZA PINTURA",AJ16*24,IF(AI16="FRANCOTIRADORES",AJ16*28,IF(AI16="TIRACHINAS GLOBO",AJ16*42,0))))))</f>
        <v>0</v>
      </c>
      <c r="AW16" s="8"/>
    </row>
    <row r="17" spans="1:49" ht="20.100000000000001" customHeight="1" thickBot="1" x14ac:dyDescent="0.3">
      <c r="B17" s="49"/>
      <c r="C17" s="49"/>
      <c r="L17" s="4"/>
      <c r="M17" s="60">
        <v>14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I17" s="29" t="s">
        <v>45</v>
      </c>
      <c r="AJ17" s="14"/>
      <c r="AK17" s="15">
        <f>IF(AI17="MEQUETREFES",AJ17*18,IF(AI17="LANZA GLOBOS",AJ17*22,IF(AI17="CAMUFLADOS",AJ17*24,IF(AI17="LANZA PINTURA",AJ17*24,IF(AI17="FRANCOTIRADORES",AJ17*28,IF(AI17="TIRACHINAS GLOBO",AJ17*42,0))))))</f>
        <v>0</v>
      </c>
      <c r="AW17" s="8"/>
    </row>
    <row r="18" spans="1:49" ht="20.100000000000001" customHeight="1" thickBot="1" x14ac:dyDescent="0.3">
      <c r="A18" s="61" t="s">
        <v>89</v>
      </c>
      <c r="B18" s="62"/>
      <c r="C18" s="62"/>
      <c r="D18" s="62"/>
      <c r="E18" s="62"/>
      <c r="F18" s="62"/>
      <c r="G18" s="62"/>
      <c r="H18" s="62"/>
      <c r="I18" s="62"/>
      <c r="J18" s="62"/>
      <c r="K18" s="63"/>
      <c r="L18" s="4"/>
      <c r="M18" s="60">
        <v>15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I18" s="102" t="s">
        <v>39</v>
      </c>
      <c r="AJ18" s="103"/>
      <c r="AK18" s="30">
        <f>SUM(AK4:AK17)</f>
        <v>0</v>
      </c>
      <c r="AW18" s="8"/>
    </row>
    <row r="19" spans="1:49" ht="20.100000000000001" customHeight="1" x14ac:dyDescent="0.25">
      <c r="A19" s="64" t="s">
        <v>90</v>
      </c>
      <c r="B19" s="65"/>
      <c r="C19" s="65"/>
      <c r="D19" s="65"/>
      <c r="E19" s="65"/>
      <c r="F19" s="65"/>
      <c r="G19" s="65"/>
      <c r="H19" s="65"/>
      <c r="I19" s="65"/>
      <c r="J19" s="65"/>
      <c r="K19" s="66"/>
      <c r="L19" s="4"/>
      <c r="M19" s="60">
        <v>16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W19" s="8"/>
    </row>
    <row r="20" spans="1:49" ht="20.100000000000001" customHeight="1" x14ac:dyDescent="0.25">
      <c r="A20" s="64" t="s">
        <v>91</v>
      </c>
      <c r="B20" s="65"/>
      <c r="C20" s="65"/>
      <c r="D20" s="65"/>
      <c r="E20" s="65"/>
      <c r="F20" s="65"/>
      <c r="G20" s="65"/>
      <c r="H20" s="65"/>
      <c r="I20" s="65"/>
      <c r="J20" s="65"/>
      <c r="K20" s="66"/>
      <c r="L20" s="4"/>
      <c r="M20" s="60">
        <v>17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W20" s="8"/>
    </row>
    <row r="21" spans="1:49" ht="20.100000000000001" customHeight="1" x14ac:dyDescent="0.25">
      <c r="A21" s="64" t="s">
        <v>92</v>
      </c>
      <c r="B21" s="65"/>
      <c r="C21" s="65"/>
      <c r="D21" s="65"/>
      <c r="E21" s="65"/>
      <c r="F21" s="65"/>
      <c r="G21" s="65"/>
      <c r="H21" s="65"/>
      <c r="I21" s="65"/>
      <c r="J21" s="65"/>
      <c r="K21" s="66"/>
      <c r="L21" s="4"/>
      <c r="M21" s="60">
        <v>18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W21" s="3"/>
    </row>
    <row r="22" spans="1:49" ht="20.100000000000001" customHeight="1" x14ac:dyDescent="0.25">
      <c r="A22" s="64" t="s">
        <v>93</v>
      </c>
      <c r="B22" s="65"/>
      <c r="C22" s="65"/>
      <c r="D22" s="65"/>
      <c r="E22" s="65"/>
      <c r="F22" s="65"/>
      <c r="G22" s="65"/>
      <c r="H22" s="65"/>
      <c r="I22" s="65"/>
      <c r="J22" s="65"/>
      <c r="K22" s="66"/>
      <c r="L22" s="4"/>
      <c r="M22" s="60">
        <v>19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</row>
    <row r="23" spans="1:49" ht="20.100000000000001" customHeight="1" x14ac:dyDescent="0.25">
      <c r="A23" s="67" t="s">
        <v>95</v>
      </c>
      <c r="B23" s="68"/>
      <c r="C23" s="68"/>
      <c r="D23" s="68"/>
      <c r="E23" s="68"/>
      <c r="F23" s="68"/>
      <c r="G23" s="68"/>
      <c r="H23" s="68"/>
      <c r="I23" s="68"/>
      <c r="J23" s="68"/>
      <c r="K23" s="69"/>
      <c r="L23" s="2"/>
      <c r="M23" s="60">
        <v>20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</row>
    <row r="24" spans="1:49" ht="20.100000000000001" customHeight="1" x14ac:dyDescent="0.25">
      <c r="A24" s="64" t="s">
        <v>94</v>
      </c>
      <c r="B24" s="65"/>
      <c r="C24" s="65"/>
      <c r="D24" s="65"/>
      <c r="E24" s="65"/>
      <c r="F24" s="65"/>
      <c r="G24" s="65"/>
      <c r="H24" s="65"/>
      <c r="I24" s="65"/>
      <c r="J24" s="65"/>
      <c r="K24" s="66"/>
      <c r="L24" s="2"/>
      <c r="M24"/>
      <c r="N24"/>
      <c r="O24"/>
      <c r="P24"/>
      <c r="Q24"/>
      <c r="Y24"/>
    </row>
    <row r="25" spans="1:49" ht="20.100000000000001" customHeight="1" x14ac:dyDescent="0.25">
      <c r="A25" s="64" t="s">
        <v>96</v>
      </c>
      <c r="B25" s="65"/>
      <c r="C25" s="65"/>
      <c r="D25" s="65"/>
      <c r="E25" s="65"/>
      <c r="F25" s="65"/>
      <c r="G25" s="65"/>
      <c r="H25" s="65"/>
      <c r="I25" s="65"/>
      <c r="J25" s="65"/>
      <c r="K25" s="66"/>
      <c r="M25" s="2"/>
      <c r="N25" s="1" t="s">
        <v>65</v>
      </c>
      <c r="O25" s="1" t="s">
        <v>59</v>
      </c>
      <c r="P25" s="1" t="s">
        <v>60</v>
      </c>
      <c r="Q25" s="1" t="s">
        <v>61</v>
      </c>
      <c r="R25" s="1" t="s">
        <v>62</v>
      </c>
      <c r="S25" s="1" t="s">
        <v>67</v>
      </c>
      <c r="T25" s="1" t="s">
        <v>63</v>
      </c>
      <c r="U25" s="1" t="s">
        <v>71</v>
      </c>
      <c r="V25" s="1" t="s">
        <v>68</v>
      </c>
      <c r="W25" s="1" t="s">
        <v>70</v>
      </c>
      <c r="X25" s="1" t="s">
        <v>72</v>
      </c>
      <c r="Y25" s="1" t="s">
        <v>69</v>
      </c>
      <c r="Z25" s="1" t="s">
        <v>64</v>
      </c>
      <c r="AA25" s="1" t="s">
        <v>66</v>
      </c>
    </row>
    <row r="26" spans="1:49" ht="20.100000000000001" customHeight="1" x14ac:dyDescent="0.25">
      <c r="A26" s="64" t="s">
        <v>97</v>
      </c>
      <c r="B26" s="65"/>
      <c r="C26" s="65"/>
      <c r="D26" s="65"/>
      <c r="E26" s="65"/>
      <c r="F26" s="65"/>
      <c r="G26" s="65"/>
      <c r="H26" s="65"/>
      <c r="I26" s="65"/>
      <c r="J26" s="65"/>
      <c r="K26" s="66"/>
      <c r="M26" s="2"/>
      <c r="Q26" s="7"/>
      <c r="Y26"/>
    </row>
    <row r="27" spans="1:49" ht="20.100000000000001" customHeight="1" x14ac:dyDescent="0.25">
      <c r="A27" s="64" t="s">
        <v>98</v>
      </c>
      <c r="B27" s="65"/>
      <c r="C27" s="65"/>
      <c r="D27" s="65"/>
      <c r="E27" s="65"/>
      <c r="F27" s="65"/>
      <c r="G27" s="65"/>
      <c r="H27" s="65"/>
      <c r="I27" s="65"/>
      <c r="J27" s="65"/>
      <c r="K27" s="66"/>
      <c r="M27" s="2"/>
      <c r="Q27" s="7"/>
      <c r="Y27"/>
    </row>
    <row r="28" spans="1:49" ht="20.100000000000001" customHeight="1" x14ac:dyDescent="0.25">
      <c r="A28" s="64" t="s">
        <v>100</v>
      </c>
      <c r="B28" s="65"/>
      <c r="C28" s="65"/>
      <c r="D28" s="65"/>
      <c r="E28" s="65"/>
      <c r="F28" s="65"/>
      <c r="G28" s="65"/>
      <c r="H28" s="65"/>
      <c r="I28" s="65"/>
      <c r="J28" s="65"/>
      <c r="K28" s="66"/>
      <c r="M28" s="2"/>
      <c r="Q28" s="7"/>
      <c r="Y28"/>
    </row>
    <row r="29" spans="1:49" ht="20.100000000000001" customHeight="1" thickBot="1" x14ac:dyDescent="0.3">
      <c r="A29" s="70" t="s">
        <v>99</v>
      </c>
      <c r="B29" s="71"/>
      <c r="C29" s="71"/>
      <c r="D29" s="71"/>
      <c r="E29" s="71"/>
      <c r="F29" s="71"/>
      <c r="G29" s="71"/>
      <c r="H29" s="71"/>
      <c r="I29" s="71"/>
      <c r="J29" s="71"/>
      <c r="K29" s="72"/>
      <c r="M29" s="2"/>
      <c r="Q29" s="7"/>
      <c r="Y29"/>
    </row>
    <row r="30" spans="1:49" ht="20.100000000000001" customHeight="1" x14ac:dyDescent="0.25">
      <c r="C30" s="3"/>
      <c r="D30" s="50"/>
      <c r="E30" s="50"/>
      <c r="F30" s="50"/>
      <c r="G30" s="50"/>
      <c r="H30" s="50"/>
      <c r="I30" s="50"/>
      <c r="J30" s="50"/>
      <c r="K30" s="50"/>
      <c r="M30" s="2"/>
      <c r="Q30" s="7"/>
      <c r="Y30"/>
    </row>
    <row r="31" spans="1:49" ht="20.100000000000001" customHeight="1" x14ac:dyDescent="0.25">
      <c r="C31" s="3"/>
      <c r="D31" s="50"/>
      <c r="E31" s="50"/>
      <c r="F31" s="50"/>
      <c r="G31" s="50"/>
      <c r="H31" s="50"/>
      <c r="I31" s="50"/>
      <c r="J31" s="50"/>
      <c r="K31" s="50"/>
      <c r="M31" s="2"/>
      <c r="Q31" s="7"/>
      <c r="Y31"/>
    </row>
    <row r="32" spans="1:49" ht="20.100000000000001" customHeight="1" x14ac:dyDescent="0.25">
      <c r="C32" s="3"/>
      <c r="D32" s="50"/>
      <c r="E32" s="50"/>
      <c r="F32" s="50"/>
      <c r="G32" s="50"/>
      <c r="H32" s="50"/>
      <c r="I32" s="50"/>
      <c r="J32" s="50"/>
      <c r="K32" s="50"/>
      <c r="M32" s="2"/>
      <c r="Q32" s="7"/>
      <c r="Y32"/>
    </row>
    <row r="33" spans="3:34" ht="24.95" customHeight="1" x14ac:dyDescent="0.25">
      <c r="C33" s="3"/>
      <c r="D33" s="3"/>
      <c r="E33" s="3"/>
      <c r="F33" s="3"/>
      <c r="G33" s="3"/>
      <c r="H33" s="2"/>
      <c r="I33" s="2"/>
      <c r="J33" s="2"/>
      <c r="K33" s="2"/>
      <c r="AH33" s="3"/>
    </row>
    <row r="34" spans="3:34" ht="24.95" customHeight="1" x14ac:dyDescent="0.25">
      <c r="D34"/>
      <c r="E34"/>
      <c r="F34"/>
      <c r="G34"/>
      <c r="AH34" s="3"/>
    </row>
    <row r="35" spans="3:34" ht="24.95" customHeight="1" x14ac:dyDescent="0.25">
      <c r="D35"/>
      <c r="E35"/>
      <c r="F35"/>
      <c r="G35"/>
    </row>
    <row r="36" spans="3:34" ht="24.95" customHeight="1" x14ac:dyDescent="0.25">
      <c r="D36"/>
      <c r="E36"/>
      <c r="F36"/>
      <c r="G36"/>
    </row>
    <row r="37" spans="3:34" ht="24.95" customHeight="1" x14ac:dyDescent="0.25">
      <c r="D37"/>
      <c r="E37"/>
      <c r="F37"/>
      <c r="G37"/>
    </row>
    <row r="38" spans="3:34" ht="24.95" customHeight="1" x14ac:dyDescent="0.25">
      <c r="D38"/>
      <c r="E38"/>
      <c r="F38"/>
      <c r="G38"/>
    </row>
    <row r="39" spans="3:34" ht="24.95" customHeight="1" x14ac:dyDescent="0.25">
      <c r="D39"/>
      <c r="E39"/>
      <c r="F39"/>
      <c r="G39"/>
    </row>
    <row r="40" spans="3:34" ht="24.95" customHeight="1" x14ac:dyDescent="0.25">
      <c r="D40"/>
      <c r="E40"/>
      <c r="F40"/>
      <c r="G40"/>
    </row>
    <row r="41" spans="3:34" ht="24.95" customHeight="1" x14ac:dyDescent="0.25">
      <c r="D41"/>
      <c r="E41"/>
      <c r="F41"/>
      <c r="G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</row>
    <row r="42" spans="3:34" ht="24.95" customHeight="1" x14ac:dyDescent="0.25">
      <c r="D42"/>
      <c r="E42"/>
      <c r="F42"/>
      <c r="G42"/>
      <c r="H42"/>
      <c r="I42"/>
      <c r="J42"/>
      <c r="K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</row>
    <row r="43" spans="3:34" ht="24.95" customHeight="1" x14ac:dyDescent="0.25"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</row>
    <row r="44" spans="3:34" ht="24.95" customHeight="1" x14ac:dyDescent="0.25"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</row>
    <row r="45" spans="3:34" ht="24.95" customHeight="1" x14ac:dyDescent="0.25"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</row>
    <row r="46" spans="3:34" ht="24.95" customHeight="1" x14ac:dyDescent="0.25"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</row>
    <row r="47" spans="3:34" ht="24.95" customHeight="1" x14ac:dyDescent="0.25"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</row>
    <row r="48" spans="3:34" ht="24.95" customHeight="1" x14ac:dyDescent="0.25"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</row>
    <row r="49" spans="4:33" ht="24.95" customHeight="1" x14ac:dyDescent="0.25"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</row>
    <row r="50" spans="4:33" ht="24.95" customHeight="1" x14ac:dyDescent="0.25"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</row>
    <row r="51" spans="4:33" x14ac:dyDescent="0.25">
      <c r="D51"/>
      <c r="E51"/>
      <c r="F51"/>
      <c r="G51"/>
      <c r="H51"/>
      <c r="I51"/>
      <c r="J51"/>
      <c r="K51"/>
      <c r="L51"/>
    </row>
    <row r="52" spans="4:33" x14ac:dyDescent="0.25">
      <c r="D52"/>
      <c r="L52"/>
    </row>
  </sheetData>
  <mergeCells count="42">
    <mergeCell ref="AI1:AK2"/>
    <mergeCell ref="AI18:AJ18"/>
    <mergeCell ref="K3:K4"/>
    <mergeCell ref="F5:F6"/>
    <mergeCell ref="H5:H6"/>
    <mergeCell ref="I5:I6"/>
    <mergeCell ref="I3:I4"/>
    <mergeCell ref="K5:K6"/>
    <mergeCell ref="G7:G9"/>
    <mergeCell ref="J10:J11"/>
    <mergeCell ref="K10:K11"/>
    <mergeCell ref="F10:F11"/>
    <mergeCell ref="G10:G11"/>
    <mergeCell ref="H10:H11"/>
    <mergeCell ref="I10:I11"/>
    <mergeCell ref="J5:J6"/>
    <mergeCell ref="A28:K28"/>
    <mergeCell ref="A29:K29"/>
    <mergeCell ref="A1:C1"/>
    <mergeCell ref="D1:K2"/>
    <mergeCell ref="N1:AG2"/>
    <mergeCell ref="J3:J4"/>
    <mergeCell ref="K12:K13"/>
    <mergeCell ref="D5:E6"/>
    <mergeCell ref="F3:F4"/>
    <mergeCell ref="G3:G4"/>
    <mergeCell ref="H3:H4"/>
    <mergeCell ref="D3:E4"/>
    <mergeCell ref="F12:F13"/>
    <mergeCell ref="G12:G13"/>
    <mergeCell ref="H12:H13"/>
    <mergeCell ref="I12:I13"/>
    <mergeCell ref="A23:K23"/>
    <mergeCell ref="A24:K24"/>
    <mergeCell ref="A25:K25"/>
    <mergeCell ref="A26:K26"/>
    <mergeCell ref="A27:K27"/>
    <mergeCell ref="A18:K18"/>
    <mergeCell ref="A19:K19"/>
    <mergeCell ref="A20:K20"/>
    <mergeCell ref="A21:K21"/>
    <mergeCell ref="A22:K22"/>
  </mergeCells>
  <conditionalFormatting sqref="N4:AG23">
    <cfRule type="cellIs" dxfId="53" priority="1" operator="equal">
      <formula>"BA"</formula>
    </cfRule>
    <cfRule type="cellIs" dxfId="52" priority="2" operator="equal">
      <formula>"CO"</formula>
    </cfRule>
    <cfRule type="cellIs" dxfId="51" priority="3" operator="equal">
      <formula>"SE"</formula>
    </cfRule>
    <cfRule type="cellIs" dxfId="50" priority="4" operator="equal">
      <formula>"CT"</formula>
    </cfRule>
    <cfRule type="cellIs" dxfId="49" priority="20" operator="equal">
      <formula>"RU"</formula>
    </cfRule>
    <cfRule type="cellIs" dxfId="48" priority="21" operator="equal">
      <formula>"PA"</formula>
    </cfRule>
    <cfRule type="cellIs" dxfId="47" priority="22" operator="equal">
      <formula>"TO"</formula>
    </cfRule>
    <cfRule type="cellIs" dxfId="46" priority="23" operator="equal">
      <formula>"PI"</formula>
    </cfRule>
    <cfRule type="cellIs" dxfId="45" priority="24" operator="equal">
      <formula>"AC"</formula>
    </cfRule>
    <cfRule type="cellIs" dxfId="44" priority="25" operator="equal">
      <formula>"FU"</formula>
    </cfRule>
    <cfRule type="cellIs" dxfId="43" priority="26" operator="equal">
      <formula>"TV"</formula>
    </cfRule>
    <cfRule type="cellIs" dxfId="42" priority="27" operator="equal">
      <formula>"AR"</formula>
    </cfRule>
    <cfRule type="cellIs" dxfId="41" priority="80" operator="equal">
      <formula>"CA"</formula>
    </cfRule>
    <cfRule type="cellIs" dxfId="40" priority="91" operator="equal">
      <formula>"VA"</formula>
    </cfRule>
  </conditionalFormatting>
  <conditionalFormatting sqref="N4:N23">
    <cfRule type="expression" dxfId="39" priority="40">
      <formula>MATCH($N$3,$H$5,0)</formula>
    </cfRule>
  </conditionalFormatting>
  <conditionalFormatting sqref="O4:O23 P9:T9">
    <cfRule type="expression" dxfId="38" priority="82">
      <formula>MATCH($O$3,$H$5,0)</formula>
    </cfRule>
  </conditionalFormatting>
  <conditionalFormatting sqref="P4:P23">
    <cfRule type="expression" dxfId="37" priority="79">
      <formula>MATCH($P$3,$H$5,0)</formula>
    </cfRule>
  </conditionalFormatting>
  <conditionalFormatting sqref="Q4:Q23">
    <cfRule type="expression" dxfId="36" priority="56">
      <formula>MATCH($Q$3,$H$5,0)</formula>
    </cfRule>
  </conditionalFormatting>
  <conditionalFormatting sqref="U4:U23">
    <cfRule type="expression" dxfId="35" priority="76">
      <formula>MATCH($U$3,$H$5,0)</formula>
    </cfRule>
  </conditionalFormatting>
  <conditionalFormatting sqref="V4:V23">
    <cfRule type="expression" dxfId="34" priority="75">
      <formula>MATCH($V$3,$H$5,0)</formula>
    </cfRule>
  </conditionalFormatting>
  <conditionalFormatting sqref="X4:X23">
    <cfRule type="expression" dxfId="33" priority="73">
      <formula>MATCH($X$3,$H$5,0)</formula>
    </cfRule>
  </conditionalFormatting>
  <conditionalFormatting sqref="Y4:Y23">
    <cfRule type="expression" dxfId="32" priority="72">
      <formula>MATCH($Y$3,$H$5,0)</formula>
    </cfRule>
  </conditionalFormatting>
  <conditionalFormatting sqref="Z4:Z23">
    <cfRule type="expression" dxfId="31" priority="71">
      <formula>MATCH($Z$3,$H$5,0)</formula>
    </cfRule>
  </conditionalFormatting>
  <conditionalFormatting sqref="AA4:AA23">
    <cfRule type="expression" dxfId="30" priority="70">
      <formula>MATCH($AA$3,$H$5,0)</formula>
    </cfRule>
  </conditionalFormatting>
  <conditionalFormatting sqref="AB4:AB23">
    <cfRule type="expression" dxfId="29" priority="69">
      <formula>MATCH($AB$3,$H$5,0)</formula>
    </cfRule>
  </conditionalFormatting>
  <conditionalFormatting sqref="AC4:AC23">
    <cfRule type="expression" dxfId="28" priority="68">
      <formula>MATCH($AC$3,$H$5,0)</formula>
    </cfRule>
  </conditionalFormatting>
  <conditionalFormatting sqref="AD4:AD23">
    <cfRule type="expression" dxfId="27" priority="67">
      <formula>MATCH($AD$3,$H$5,0)</formula>
    </cfRule>
  </conditionalFormatting>
  <conditionalFormatting sqref="AE4:AE23">
    <cfRule type="expression" dxfId="26" priority="66">
      <formula>MATCH($AE$3,$H$5,0)</formula>
    </cfRule>
  </conditionalFormatting>
  <conditionalFormatting sqref="AF4:AF23">
    <cfRule type="expression" dxfId="25" priority="65">
      <formula>MATCH($AF$3,$H$5,0)</formula>
    </cfRule>
  </conditionalFormatting>
  <conditionalFormatting sqref="AG4:AG23">
    <cfRule type="expression" dxfId="24" priority="64">
      <formula>MATCH($AG$3,$H$5,0)</formula>
    </cfRule>
  </conditionalFormatting>
  <conditionalFormatting sqref="N4:AG4">
    <cfRule type="expression" dxfId="23" priority="32">
      <formula>MATCH($M$4,$I$5,0)</formula>
    </cfRule>
  </conditionalFormatting>
  <conditionalFormatting sqref="N12:AG12">
    <cfRule type="expression" dxfId="22" priority="61">
      <formula>MATCH($M$12,$I$5,0)</formula>
    </cfRule>
  </conditionalFormatting>
  <conditionalFormatting sqref="N11:AG11">
    <cfRule type="expression" dxfId="21" priority="60">
      <formula>MATCH($M$11,$I$5,0)</formula>
    </cfRule>
  </conditionalFormatting>
  <conditionalFormatting sqref="N5:AG5">
    <cfRule type="expression" dxfId="20" priority="58">
      <formula>MATCH($M$5,$I$5,0)</formula>
    </cfRule>
  </conditionalFormatting>
  <conditionalFormatting sqref="N6:AG6">
    <cfRule type="expression" dxfId="19" priority="57">
      <formula>MATCH($M$6,$I$5,0)</formula>
    </cfRule>
  </conditionalFormatting>
  <conditionalFormatting sqref="N7:AG7">
    <cfRule type="expression" dxfId="18" priority="52">
      <formula>MATCH($M$7,$I$5,0)</formula>
    </cfRule>
  </conditionalFormatting>
  <conditionalFormatting sqref="N8:AG8">
    <cfRule type="expression" dxfId="17" priority="30">
      <formula>MATCH($M$8,$I$5,0)</formula>
    </cfRule>
  </conditionalFormatting>
  <conditionalFormatting sqref="N9:AG9">
    <cfRule type="expression" dxfId="16" priority="54">
      <formula>MATCH($M$9,$I$5,0)</formula>
    </cfRule>
  </conditionalFormatting>
  <conditionalFormatting sqref="N10:AG10">
    <cfRule type="expression" dxfId="15" priority="53">
      <formula>MATCH($M$10,$I$5,0)</formula>
    </cfRule>
  </conditionalFormatting>
  <conditionalFormatting sqref="N14:AG14">
    <cfRule type="expression" dxfId="14" priority="39">
      <formula>MATCH($M$14,$I$5,0)</formula>
    </cfRule>
  </conditionalFormatting>
  <conditionalFormatting sqref="N15:AG15">
    <cfRule type="expression" dxfId="13" priority="33">
      <formula>MATCH($M$15,$I$5,0)</formula>
    </cfRule>
  </conditionalFormatting>
  <conditionalFormatting sqref="N17:AG17">
    <cfRule type="expression" dxfId="12" priority="31">
      <formula>MATCH($M$17,$I$5,0)</formula>
    </cfRule>
  </conditionalFormatting>
  <conditionalFormatting sqref="N18:AG18">
    <cfRule type="expression" dxfId="11" priority="46">
      <formula>MATCH($M$18,$I$5,0)</formula>
    </cfRule>
  </conditionalFormatting>
  <conditionalFormatting sqref="N19:AG19">
    <cfRule type="expression" dxfId="10" priority="45">
      <formula>MATCH($M$19,$I$5,0)</formula>
    </cfRule>
  </conditionalFormatting>
  <conditionalFormatting sqref="N20:AG20">
    <cfRule type="expression" dxfId="9" priority="44">
      <formula>MATCH($M$20,$I$5,0)</formula>
    </cfRule>
  </conditionalFormatting>
  <conditionalFormatting sqref="N21:AG21">
    <cfRule type="expression" dxfId="8" priority="43">
      <formula>MATCH($M$21,$I$5,0)</formula>
    </cfRule>
  </conditionalFormatting>
  <conditionalFormatting sqref="N22:AG22">
    <cfRule type="expression" dxfId="7" priority="42">
      <formula>MATCH($M$22,$I$5,0)</formula>
    </cfRule>
  </conditionalFormatting>
  <conditionalFormatting sqref="N23:AG23">
    <cfRule type="expression" dxfId="6" priority="41">
      <formula>MATCH($M$23,$I$5,0)</formula>
    </cfRule>
  </conditionalFormatting>
  <conditionalFormatting sqref="T4:T23">
    <cfRule type="expression" dxfId="5" priority="34">
      <formula>MATCH($T$3,$H$5,0)</formula>
    </cfRule>
  </conditionalFormatting>
  <conditionalFormatting sqref="R4:R23">
    <cfRule type="expression" dxfId="4" priority="51">
      <formula>MATCH($R$3,$H$5,0)</formula>
    </cfRule>
  </conditionalFormatting>
  <conditionalFormatting sqref="S4:S23">
    <cfRule type="expression" dxfId="3" priority="48">
      <formula>MATCH($S$3,$H$5,0)</formula>
    </cfRule>
  </conditionalFormatting>
  <conditionalFormatting sqref="N13:AG13">
    <cfRule type="expression" dxfId="2" priority="28">
      <formula>MATCH($M$13,$I$5,0)</formula>
    </cfRule>
  </conditionalFormatting>
  <conditionalFormatting sqref="W4:W23">
    <cfRule type="expression" dxfId="1" priority="55">
      <formula>MATCH($W$3,$H$5,0)</formula>
    </cfRule>
  </conditionalFormatting>
  <conditionalFormatting sqref="N16:AG16">
    <cfRule type="expression" dxfId="0" priority="29">
      <formula>MATCH($M$16,$I$5,0)</formula>
    </cfRule>
  </conditionalFormatting>
  <dataValidations count="5">
    <dataValidation type="list" allowBlank="1" showInputMessage="1" showErrorMessage="1" sqref="AI17">
      <formula1>$AI$4:$AI$9</formula1>
    </dataValidation>
    <dataValidation type="list" allowBlank="1" showInputMessage="1" showErrorMessage="1" sqref="AI16">
      <formula1>AI4:AI9</formula1>
    </dataValidation>
    <dataValidation type="list" allowBlank="1" showInputMessage="1" showErrorMessage="1" sqref="G10:G13">
      <formula1>$G$5:$G$6</formula1>
    </dataValidation>
    <dataValidation type="list" allowBlank="1" showInputMessage="1" showErrorMessage="1" sqref="N4:AG23">
      <formula1>$N$25:$AA$25</formula1>
    </dataValidation>
    <dataValidation type="list" allowBlank="1" showInputMessage="1" showErrorMessage="1" sqref="D5:E6">
      <formula1>$A$3:$A$13</formula1>
    </dataValidation>
  </dataValidations>
  <pageMargins left="0.7" right="0.7" top="0.75" bottom="0.75" header="0.3" footer="0.3"/>
  <pageSetup paperSize="9" fitToWidth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0" sqref="K20"/>
    </sheetView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FIATGROUP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MX</cp:lastModifiedBy>
  <cp:lastPrinted>2014-10-22T08:37:27Z</cp:lastPrinted>
  <dcterms:created xsi:type="dcterms:W3CDTF">2014-10-14T08:21:08Z</dcterms:created>
  <dcterms:modified xsi:type="dcterms:W3CDTF">2015-10-01T21:22:48Z</dcterms:modified>
</cp:coreProperties>
</file>